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7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Sheet1!$A$1:$S$15</definedName>
  </definedNames>
  <calcPr calcId="144525"/>
</workbook>
</file>

<file path=xl/sharedStrings.xml><?xml version="1.0" encoding="utf-8"?>
<sst xmlns="http://schemas.openxmlformats.org/spreadsheetml/2006/main" count="65" uniqueCount="30">
  <si>
    <t>2018年城镇保障性安居工程进展情况</t>
  </si>
  <si>
    <t>县区名称</t>
  </si>
  <si>
    <t>开工建设情况（套）</t>
  </si>
  <si>
    <t>基本建成情况（套）</t>
  </si>
  <si>
    <t>完成投资情况（万元）</t>
  </si>
  <si>
    <t>公租房分配情况（套）</t>
  </si>
  <si>
    <t>租赁补贴发放情况（户）</t>
  </si>
  <si>
    <t>任务量</t>
  </si>
  <si>
    <t>开工量</t>
  </si>
  <si>
    <t>开工率</t>
  </si>
  <si>
    <t>建成量</t>
  </si>
  <si>
    <t>建成率</t>
  </si>
  <si>
    <t>投资额</t>
  </si>
  <si>
    <t>完成率</t>
  </si>
  <si>
    <t>累计上报分配  套数</t>
  </si>
  <si>
    <t>分配率</t>
  </si>
  <si>
    <t>已发放</t>
  </si>
  <si>
    <t>其中：货币化安置</t>
  </si>
  <si>
    <t>其中：公租房建成</t>
  </si>
  <si>
    <t>其中2018年新增分配量</t>
  </si>
  <si>
    <t>市本级</t>
  </si>
  <si>
    <t>——</t>
  </si>
  <si>
    <t>开发区</t>
  </si>
  <si>
    <t>朔城区</t>
  </si>
  <si>
    <t>平鲁区</t>
  </si>
  <si>
    <t>山阴县</t>
  </si>
  <si>
    <t>怀仁市</t>
  </si>
  <si>
    <t>应  县</t>
  </si>
  <si>
    <t>右玉县</t>
  </si>
  <si>
    <t>合  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</si>
</sst>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%"/>
  </numFmts>
  <fonts count="26">
    <font>
      <sz val="11"/>
      <color theme="1"/>
      <name val="宋体"/>
      <charset val="134"/>
      <scheme val="minor"/>
    </font>
    <font>
      <b/>
      <sz val="20"/>
      <color theme="1"/>
      <name val="华文中宋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1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10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7" borderId="12" applyNumberFormat="0" applyAlignment="0" applyProtection="0">
      <alignment vertical="center"/>
    </xf>
    <xf numFmtId="0" fontId="16" fillId="17" borderId="11" applyNumberFormat="0" applyAlignment="0" applyProtection="0">
      <alignment vertical="center"/>
    </xf>
    <xf numFmtId="0" fontId="18" fillId="18" borderId="13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7" fontId="5" fillId="0" borderId="4" xfId="11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7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tabSelected="1" zoomScale="70" zoomScaleNormal="70" workbookViewId="0">
      <selection activeCell="A1" sqref="A1:S1"/>
    </sheetView>
  </sheetViews>
  <sheetFormatPr defaultColWidth="9" defaultRowHeight="13.5"/>
  <cols>
    <col min="1" max="1" width="10.1083333333333" style="1" customWidth="1"/>
    <col min="2" max="4" width="8.775" style="1" customWidth="1"/>
    <col min="5" max="5" width="10.6666666666667" style="2" customWidth="1"/>
    <col min="6" max="8" width="8.775" style="1" customWidth="1"/>
    <col min="9" max="9" width="8.775" style="2" customWidth="1"/>
    <col min="10" max="10" width="8.775" style="1" customWidth="1"/>
    <col min="11" max="11" width="11.3333333333333" style="1" customWidth="1"/>
    <col min="12" max="12" width="8.775" style="2" customWidth="1"/>
    <col min="13" max="19" width="8.775" style="1" customWidth="1"/>
    <col min="20" max="20" width="14.4416666666667" style="1" customWidth="1"/>
    <col min="21" max="16384" width="8.88333333333333" style="1"/>
  </cols>
  <sheetData>
    <row r="1" ht="37.2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21.6" customHeight="1"/>
    <row r="3" ht="39.6" customHeight="1" spans="1:19">
      <c r="A3" s="4" t="s">
        <v>1</v>
      </c>
      <c r="B3" s="5" t="s">
        <v>2</v>
      </c>
      <c r="C3" s="5"/>
      <c r="D3" s="5"/>
      <c r="E3" s="5"/>
      <c r="F3" s="5" t="s">
        <v>3</v>
      </c>
      <c r="G3" s="5"/>
      <c r="H3" s="5"/>
      <c r="I3" s="5"/>
      <c r="J3" s="5" t="s">
        <v>4</v>
      </c>
      <c r="K3" s="5"/>
      <c r="L3" s="5"/>
      <c r="M3" s="5" t="s">
        <v>5</v>
      </c>
      <c r="N3" s="5"/>
      <c r="O3" s="5"/>
      <c r="P3" s="5"/>
      <c r="Q3" s="5" t="s">
        <v>6</v>
      </c>
      <c r="R3" s="5"/>
      <c r="S3" s="22"/>
    </row>
    <row r="4" ht="34.2" customHeight="1" spans="1:19">
      <c r="A4" s="6"/>
      <c r="B4" s="7" t="s">
        <v>7</v>
      </c>
      <c r="C4" s="7" t="s">
        <v>8</v>
      </c>
      <c r="D4" s="7"/>
      <c r="E4" s="8" t="s">
        <v>9</v>
      </c>
      <c r="F4" s="7" t="s">
        <v>7</v>
      </c>
      <c r="G4" s="7" t="s">
        <v>10</v>
      </c>
      <c r="H4" s="7"/>
      <c r="I4" s="8" t="s">
        <v>11</v>
      </c>
      <c r="J4" s="7" t="s">
        <v>7</v>
      </c>
      <c r="K4" s="7" t="s">
        <v>12</v>
      </c>
      <c r="L4" s="8" t="s">
        <v>13</v>
      </c>
      <c r="M4" s="7" t="s">
        <v>7</v>
      </c>
      <c r="N4" s="7" t="s">
        <v>14</v>
      </c>
      <c r="O4" s="7"/>
      <c r="P4" s="7" t="s">
        <v>15</v>
      </c>
      <c r="Q4" s="7" t="s">
        <v>7</v>
      </c>
      <c r="R4" s="7" t="s">
        <v>16</v>
      </c>
      <c r="S4" s="23" t="s">
        <v>13</v>
      </c>
    </row>
    <row r="5" ht="14.4" customHeight="1" spans="1:19">
      <c r="A5" s="6"/>
      <c r="B5" s="7"/>
      <c r="C5" s="7"/>
      <c r="D5" s="9" t="s">
        <v>17</v>
      </c>
      <c r="E5" s="8"/>
      <c r="F5" s="7"/>
      <c r="G5" s="7"/>
      <c r="H5" s="9" t="s">
        <v>18</v>
      </c>
      <c r="I5" s="8"/>
      <c r="J5" s="7"/>
      <c r="K5" s="7"/>
      <c r="L5" s="8"/>
      <c r="M5" s="7"/>
      <c r="N5" s="7"/>
      <c r="O5" s="9" t="s">
        <v>19</v>
      </c>
      <c r="P5" s="7"/>
      <c r="Q5" s="7"/>
      <c r="R5" s="7"/>
      <c r="S5" s="23"/>
    </row>
    <row r="6" ht="31.8" customHeight="1" spans="1:19">
      <c r="A6" s="6"/>
      <c r="B6" s="7"/>
      <c r="C6" s="7"/>
      <c r="D6" s="9"/>
      <c r="E6" s="8"/>
      <c r="F6" s="7"/>
      <c r="G6" s="7"/>
      <c r="H6" s="9"/>
      <c r="I6" s="8"/>
      <c r="J6" s="7"/>
      <c r="K6" s="7"/>
      <c r="L6" s="8"/>
      <c r="M6" s="7"/>
      <c r="N6" s="7"/>
      <c r="O6" s="9"/>
      <c r="P6" s="7"/>
      <c r="Q6" s="7"/>
      <c r="R6" s="7"/>
      <c r="S6" s="23"/>
    </row>
    <row r="7" ht="49.05" customHeight="1" spans="1:19">
      <c r="A7" s="10" t="s">
        <v>20</v>
      </c>
      <c r="B7" s="11" t="s">
        <v>21</v>
      </c>
      <c r="C7" s="11" t="s">
        <v>21</v>
      </c>
      <c r="D7" s="11" t="s">
        <v>21</v>
      </c>
      <c r="E7" s="12" t="s">
        <v>21</v>
      </c>
      <c r="F7" s="11" t="s">
        <v>21</v>
      </c>
      <c r="G7" s="11" t="s">
        <v>21</v>
      </c>
      <c r="H7" s="11" t="s">
        <v>21</v>
      </c>
      <c r="I7" s="12" t="s">
        <v>21</v>
      </c>
      <c r="J7" s="11" t="s">
        <v>21</v>
      </c>
      <c r="K7" s="11" t="s">
        <v>21</v>
      </c>
      <c r="L7" s="12" t="s">
        <v>21</v>
      </c>
      <c r="M7" s="11">
        <v>1000</v>
      </c>
      <c r="N7" s="11">
        <v>1000</v>
      </c>
      <c r="O7" s="11">
        <v>50</v>
      </c>
      <c r="P7" s="12">
        <f>N7/M7</f>
        <v>1</v>
      </c>
      <c r="Q7" s="11" t="s">
        <v>21</v>
      </c>
      <c r="R7" s="11" t="s">
        <v>21</v>
      </c>
      <c r="S7" s="24" t="s">
        <v>21</v>
      </c>
    </row>
    <row r="8" ht="49.05" customHeight="1" spans="1:19">
      <c r="A8" s="13" t="s">
        <v>22</v>
      </c>
      <c r="B8" s="11" t="s">
        <v>21</v>
      </c>
      <c r="C8" s="11" t="s">
        <v>21</v>
      </c>
      <c r="D8" s="11" t="s">
        <v>21</v>
      </c>
      <c r="E8" s="12" t="s">
        <v>21</v>
      </c>
      <c r="F8" s="11" t="s">
        <v>21</v>
      </c>
      <c r="G8" s="11" t="s">
        <v>21</v>
      </c>
      <c r="H8" s="11" t="s">
        <v>21</v>
      </c>
      <c r="I8" s="12" t="s">
        <v>21</v>
      </c>
      <c r="J8" s="11" t="s">
        <v>21</v>
      </c>
      <c r="K8" s="11" t="s">
        <v>21</v>
      </c>
      <c r="L8" s="12" t="s">
        <v>21</v>
      </c>
      <c r="M8" s="11">
        <v>996</v>
      </c>
      <c r="N8" s="11">
        <v>868</v>
      </c>
      <c r="O8" s="11"/>
      <c r="P8" s="12">
        <f t="shared" ref="P8:P15" si="0">N8/M8</f>
        <v>0.8714859437751</v>
      </c>
      <c r="Q8" s="11" t="s">
        <v>21</v>
      </c>
      <c r="R8" s="11" t="s">
        <v>21</v>
      </c>
      <c r="S8" s="24" t="s">
        <v>21</v>
      </c>
    </row>
    <row r="9" ht="49.05" customHeight="1" spans="1:19">
      <c r="A9" s="13" t="s">
        <v>23</v>
      </c>
      <c r="B9" s="11">
        <v>1300</v>
      </c>
      <c r="C9" s="11">
        <v>1611</v>
      </c>
      <c r="D9" s="11">
        <v>1611</v>
      </c>
      <c r="E9" s="14">
        <f>C9/B9</f>
        <v>1.23923076923077</v>
      </c>
      <c r="F9" s="11">
        <v>800</v>
      </c>
      <c r="G9" s="11">
        <v>2051</v>
      </c>
      <c r="H9" s="11">
        <v>440</v>
      </c>
      <c r="I9" s="12">
        <f>G9/F9</f>
        <v>2.56375</v>
      </c>
      <c r="J9" s="11">
        <v>36000</v>
      </c>
      <c r="K9" s="20">
        <v>47198</v>
      </c>
      <c r="L9" s="12">
        <f>K9/J9</f>
        <v>1.31105555555556</v>
      </c>
      <c r="M9" s="11">
        <v>2397</v>
      </c>
      <c r="N9" s="11">
        <v>2397</v>
      </c>
      <c r="O9" s="11"/>
      <c r="P9" s="12">
        <f t="shared" si="0"/>
        <v>1</v>
      </c>
      <c r="Q9" s="25">
        <v>500</v>
      </c>
      <c r="R9" s="25">
        <v>651</v>
      </c>
      <c r="S9" s="26">
        <f>R9/Q9</f>
        <v>1.302</v>
      </c>
    </row>
    <row r="10" ht="49.05" customHeight="1" spans="1:19">
      <c r="A10" s="13" t="s">
        <v>24</v>
      </c>
      <c r="B10" s="11">
        <v>950</v>
      </c>
      <c r="C10" s="11">
        <v>950</v>
      </c>
      <c r="D10" s="11">
        <v>508</v>
      </c>
      <c r="E10" s="14">
        <f t="shared" ref="E10:E14" si="1">C10/B10</f>
        <v>1</v>
      </c>
      <c r="F10" s="11">
        <v>800</v>
      </c>
      <c r="G10" s="11">
        <v>832</v>
      </c>
      <c r="H10" s="11">
        <v>0</v>
      </c>
      <c r="I10" s="12">
        <f t="shared" ref="I10:I15" si="2">G10/F10</f>
        <v>1.04</v>
      </c>
      <c r="J10" s="11">
        <v>34000</v>
      </c>
      <c r="K10" s="20">
        <v>22639</v>
      </c>
      <c r="L10" s="12">
        <f t="shared" ref="L10:L15" si="3">K10/J10</f>
        <v>0.665852941176471</v>
      </c>
      <c r="M10" s="11">
        <v>72</v>
      </c>
      <c r="N10" s="11">
        <v>72</v>
      </c>
      <c r="O10" s="11"/>
      <c r="P10" s="12">
        <f t="shared" si="0"/>
        <v>1</v>
      </c>
      <c r="Q10" s="11" t="s">
        <v>21</v>
      </c>
      <c r="R10" s="11" t="s">
        <v>21</v>
      </c>
      <c r="S10" s="24" t="s">
        <v>21</v>
      </c>
    </row>
    <row r="11" ht="49.05" customHeight="1" spans="1:19">
      <c r="A11" s="13" t="s">
        <v>25</v>
      </c>
      <c r="B11" s="11">
        <v>379</v>
      </c>
      <c r="C11" s="11">
        <v>0</v>
      </c>
      <c r="D11" s="11">
        <v>0</v>
      </c>
      <c r="E11" s="14">
        <f t="shared" si="1"/>
        <v>0</v>
      </c>
      <c r="F11" s="11">
        <v>300</v>
      </c>
      <c r="G11" s="11">
        <v>299</v>
      </c>
      <c r="H11" s="11">
        <v>0</v>
      </c>
      <c r="I11" s="12">
        <f t="shared" si="2"/>
        <v>0.996666666666667</v>
      </c>
      <c r="J11" s="11">
        <v>6000</v>
      </c>
      <c r="K11" s="20">
        <v>4026.4</v>
      </c>
      <c r="L11" s="12">
        <f t="shared" si="3"/>
        <v>0.671066666666667</v>
      </c>
      <c r="M11" s="11">
        <f>1680-453</f>
        <v>1227</v>
      </c>
      <c r="N11" s="11">
        <v>1227</v>
      </c>
      <c r="O11" s="11"/>
      <c r="P11" s="12">
        <f t="shared" si="0"/>
        <v>1</v>
      </c>
      <c r="Q11" s="25">
        <v>300</v>
      </c>
      <c r="R11" s="25">
        <v>300</v>
      </c>
      <c r="S11" s="26">
        <f>R11/Q11</f>
        <v>1</v>
      </c>
    </row>
    <row r="12" ht="49.05" customHeight="1" spans="1:19">
      <c r="A12" s="13" t="s">
        <v>26</v>
      </c>
      <c r="B12" s="11">
        <v>400</v>
      </c>
      <c r="C12" s="11">
        <v>400</v>
      </c>
      <c r="D12" s="11">
        <v>400</v>
      </c>
      <c r="E12" s="14">
        <f t="shared" si="1"/>
        <v>1</v>
      </c>
      <c r="F12" s="11">
        <v>300</v>
      </c>
      <c r="G12" s="11">
        <v>427</v>
      </c>
      <c r="H12" s="11">
        <v>0</v>
      </c>
      <c r="I12" s="12">
        <f t="shared" si="2"/>
        <v>1.42333333333333</v>
      </c>
      <c r="J12" s="11">
        <v>10000</v>
      </c>
      <c r="K12" s="20">
        <v>8254.4</v>
      </c>
      <c r="L12" s="12">
        <f t="shared" si="3"/>
        <v>0.82544</v>
      </c>
      <c r="M12" s="11">
        <f>2250-180</f>
        <v>2070</v>
      </c>
      <c r="N12" s="11">
        <f>1074+593-180</f>
        <v>1487</v>
      </c>
      <c r="O12" s="11"/>
      <c r="P12" s="12">
        <f t="shared" si="0"/>
        <v>0.718357487922705</v>
      </c>
      <c r="Q12" s="25">
        <v>500</v>
      </c>
      <c r="R12" s="25">
        <v>497</v>
      </c>
      <c r="S12" s="26">
        <f t="shared" ref="S12:S15" si="4">R12/Q12</f>
        <v>0.994</v>
      </c>
    </row>
    <row r="13" ht="49.05" customHeight="1" spans="1:19">
      <c r="A13" s="13" t="s">
        <v>27</v>
      </c>
      <c r="B13" s="11">
        <v>600</v>
      </c>
      <c r="C13" s="11">
        <v>602</v>
      </c>
      <c r="D13" s="11">
        <v>322</v>
      </c>
      <c r="E13" s="14">
        <f t="shared" si="1"/>
        <v>1.00333333333333</v>
      </c>
      <c r="F13" s="11">
        <v>330</v>
      </c>
      <c r="G13" s="11">
        <v>562</v>
      </c>
      <c r="H13" s="11">
        <v>0</v>
      </c>
      <c r="I13" s="12">
        <f t="shared" si="2"/>
        <v>1.7030303030303</v>
      </c>
      <c r="J13" s="11">
        <v>15000</v>
      </c>
      <c r="K13" s="20">
        <v>13824.1</v>
      </c>
      <c r="L13" s="12">
        <f t="shared" si="3"/>
        <v>0.921606666666667</v>
      </c>
      <c r="M13" s="11">
        <v>1420</v>
      </c>
      <c r="N13" s="11">
        <f>410+860</f>
        <v>1270</v>
      </c>
      <c r="O13" s="11"/>
      <c r="P13" s="12">
        <f t="shared" si="0"/>
        <v>0.894366197183099</v>
      </c>
      <c r="Q13" s="25">
        <v>200</v>
      </c>
      <c r="R13" s="25">
        <v>636</v>
      </c>
      <c r="S13" s="26">
        <f t="shared" si="4"/>
        <v>3.18</v>
      </c>
    </row>
    <row r="14" ht="49.05" customHeight="1" spans="1:19">
      <c r="A14" s="13" t="s">
        <v>28</v>
      </c>
      <c r="B14" s="11">
        <v>800</v>
      </c>
      <c r="C14" s="11">
        <v>813</v>
      </c>
      <c r="D14" s="11">
        <v>813</v>
      </c>
      <c r="E14" s="14">
        <f t="shared" si="1"/>
        <v>1.01625</v>
      </c>
      <c r="F14" s="11">
        <v>500</v>
      </c>
      <c r="G14" s="11">
        <v>813</v>
      </c>
      <c r="H14" s="11">
        <v>0</v>
      </c>
      <c r="I14" s="12">
        <f t="shared" si="2"/>
        <v>1.626</v>
      </c>
      <c r="J14" s="11">
        <v>19000</v>
      </c>
      <c r="K14" s="20">
        <v>20217.6</v>
      </c>
      <c r="L14" s="12">
        <f t="shared" si="3"/>
        <v>1.06408421052632</v>
      </c>
      <c r="M14" s="11">
        <f>975-445</f>
        <v>530</v>
      </c>
      <c r="N14" s="11">
        <f>882+93-445</f>
        <v>530</v>
      </c>
      <c r="O14" s="11"/>
      <c r="P14" s="12">
        <f t="shared" si="0"/>
        <v>1</v>
      </c>
      <c r="Q14" s="25">
        <v>800</v>
      </c>
      <c r="R14" s="25">
        <v>216</v>
      </c>
      <c r="S14" s="26">
        <f t="shared" si="4"/>
        <v>0.27</v>
      </c>
    </row>
    <row r="15" ht="49.05" customHeight="1" spans="1:19">
      <c r="A15" s="15" t="s">
        <v>29</v>
      </c>
      <c r="B15" s="16">
        <f>SUM(B9:B14)</f>
        <v>4429</v>
      </c>
      <c r="C15" s="16">
        <f t="shared" ref="C15:D15" si="5">SUM(C9:C14)</f>
        <v>4376</v>
      </c>
      <c r="D15" s="16">
        <f t="shared" si="5"/>
        <v>3654</v>
      </c>
      <c r="E15" s="17">
        <f>C15/4374</f>
        <v>1.00045724737083</v>
      </c>
      <c r="F15" s="16">
        <f>SUM(F9:F14)</f>
        <v>3030</v>
      </c>
      <c r="G15" s="16">
        <f>SUM(G9:G14)</f>
        <v>4984</v>
      </c>
      <c r="H15" s="16">
        <f>SUM(H9:H14)</f>
        <v>440</v>
      </c>
      <c r="I15" s="17">
        <f t="shared" si="2"/>
        <v>1.64488448844884</v>
      </c>
      <c r="J15" s="16">
        <f>SUM(J9:J14)</f>
        <v>120000</v>
      </c>
      <c r="K15" s="21">
        <f>SUM(K9:K14)</f>
        <v>116159.5</v>
      </c>
      <c r="L15" s="17">
        <f t="shared" si="3"/>
        <v>0.967995833333333</v>
      </c>
      <c r="M15" s="16">
        <f>SUM(M7:M14)</f>
        <v>9712</v>
      </c>
      <c r="N15" s="16">
        <f>SUM(N7:N14)</f>
        <v>8851</v>
      </c>
      <c r="O15" s="16">
        <f>SUM(O7:O14)</f>
        <v>50</v>
      </c>
      <c r="P15" s="17">
        <f t="shared" si="0"/>
        <v>0.911346787479407</v>
      </c>
      <c r="Q15" s="27">
        <f>Q9+Q11+Q12+Q13+Q14</f>
        <v>2300</v>
      </c>
      <c r="R15" s="27">
        <f>R9+R11+R12+R13+R14</f>
        <v>2300</v>
      </c>
      <c r="S15" s="28">
        <f t="shared" si="4"/>
        <v>1</v>
      </c>
    </row>
    <row r="16" ht="38.4" customHeight="1" spans="1:16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</sheetData>
  <mergeCells count="29">
    <mergeCell ref="A1:S1"/>
    <mergeCell ref="B3:E3"/>
    <mergeCell ref="F3:I3"/>
    <mergeCell ref="J3:L3"/>
    <mergeCell ref="M3:P3"/>
    <mergeCell ref="Q3:S3"/>
    <mergeCell ref="C4:D4"/>
    <mergeCell ref="G4:H4"/>
    <mergeCell ref="N4:O4"/>
    <mergeCell ref="A16:P16"/>
    <mergeCell ref="A3:A6"/>
    <mergeCell ref="B4:B6"/>
    <mergeCell ref="C5:C6"/>
    <mergeCell ref="D5:D6"/>
    <mergeCell ref="E4:E6"/>
    <mergeCell ref="F4:F6"/>
    <mergeCell ref="G5:G6"/>
    <mergeCell ref="H5:H6"/>
    <mergeCell ref="I4:I6"/>
    <mergeCell ref="J4:J6"/>
    <mergeCell ref="K4:K6"/>
    <mergeCell ref="L4:L6"/>
    <mergeCell ref="M4:M6"/>
    <mergeCell ref="N5:N6"/>
    <mergeCell ref="O5:O6"/>
    <mergeCell ref="P4:P6"/>
    <mergeCell ref="Q4:Q6"/>
    <mergeCell ref="R4:R6"/>
    <mergeCell ref="S4:S6"/>
  </mergeCells>
  <printOptions horizontalCentered="1" verticalCentered="1"/>
  <pageMargins left="0" right="0" top="0" bottom="0" header="0.31496062992126" footer="0.196850393700787"/>
  <pageSetup paperSize="9" scale="8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</dc:creator>
  <cp:lastModifiedBy>浮屠</cp:lastModifiedBy>
  <dcterms:created xsi:type="dcterms:W3CDTF">2017-04-27T05:37:00Z</dcterms:created>
  <cp:lastPrinted>2018-12-25T07:14:00Z</cp:lastPrinted>
  <dcterms:modified xsi:type="dcterms:W3CDTF">2019-07-25T09:02:45Z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